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S-0-0 調理業務委託（契約・仕様書等）\●R8～R12\プロポーザル\01 実施・仕様書\"/>
    </mc:Choice>
  </mc:AlternateContent>
  <bookViews>
    <workbookView xWindow="-120" yWindow="-120" windowWidth="20736" windowHeight="11040" tabRatio="906"/>
  </bookViews>
  <sheets>
    <sheet name="釜割表" sheetId="819" r:id="rId1"/>
  </sheets>
  <calcPr calcId="162913"/>
</workbook>
</file>

<file path=xl/calcChain.xml><?xml version="1.0" encoding="utf-8"?>
<calcChain xmlns="http://schemas.openxmlformats.org/spreadsheetml/2006/main">
  <c r="AC32" i="819" l="1"/>
  <c r="Z32" i="819"/>
  <c r="W32" i="819"/>
  <c r="T32" i="819"/>
  <c r="Q32" i="819"/>
  <c r="N32" i="819"/>
  <c r="K32" i="819"/>
  <c r="H32" i="819"/>
  <c r="E32" i="819"/>
  <c r="C32" i="819"/>
  <c r="B32" i="819"/>
  <c r="I31" i="819"/>
  <c r="I30" i="819"/>
  <c r="I29" i="819"/>
  <c r="I28" i="819"/>
  <c r="I27" i="819"/>
  <c r="I26" i="819"/>
  <c r="I25" i="819"/>
  <c r="I24" i="819"/>
  <c r="I23" i="819"/>
  <c r="I22" i="819"/>
  <c r="I21" i="819"/>
  <c r="AA20" i="819"/>
  <c r="I20" i="819"/>
  <c r="AA19" i="819"/>
  <c r="I19" i="819"/>
  <c r="AA18" i="819"/>
  <c r="O18" i="819"/>
  <c r="I18" i="819"/>
  <c r="AA17" i="819"/>
  <c r="X17" i="819"/>
  <c r="O17" i="819"/>
  <c r="I17" i="819"/>
  <c r="AD16" i="819"/>
  <c r="AA16" i="819"/>
  <c r="X16" i="819"/>
  <c r="O16" i="819"/>
  <c r="L16" i="819"/>
  <c r="I16" i="819"/>
  <c r="AD15" i="819"/>
  <c r="AA15" i="819"/>
  <c r="X15" i="819"/>
  <c r="O15" i="819"/>
  <c r="L15" i="819"/>
  <c r="I15" i="819"/>
  <c r="AD14" i="819"/>
  <c r="AA14" i="819"/>
  <c r="X14" i="819"/>
  <c r="U14" i="819"/>
  <c r="R14" i="819"/>
  <c r="O14" i="819"/>
  <c r="L14" i="819"/>
  <c r="I14" i="819"/>
  <c r="F14" i="819"/>
  <c r="C14" i="819"/>
  <c r="AD13" i="819"/>
  <c r="AA13" i="819"/>
  <c r="X13" i="819"/>
  <c r="U13" i="819"/>
  <c r="R13" i="819"/>
  <c r="O13" i="819"/>
  <c r="L13" i="819"/>
  <c r="I13" i="819"/>
  <c r="F13" i="819"/>
  <c r="C13" i="819"/>
  <c r="AD12" i="819"/>
  <c r="AA12" i="819"/>
  <c r="X12" i="819"/>
  <c r="U12" i="819"/>
  <c r="R12" i="819"/>
  <c r="O12" i="819"/>
  <c r="L12" i="819"/>
  <c r="I12" i="819"/>
  <c r="F12" i="819"/>
  <c r="C12" i="819"/>
  <c r="AD11" i="819"/>
  <c r="AA11" i="819"/>
  <c r="X11" i="819"/>
  <c r="U11" i="819"/>
  <c r="R11" i="819"/>
  <c r="O11" i="819"/>
  <c r="O32" i="819" s="1"/>
  <c r="L11" i="819"/>
  <c r="I11" i="819"/>
  <c r="F11" i="819"/>
  <c r="C11" i="819"/>
  <c r="AD10" i="819"/>
  <c r="AA10" i="819"/>
  <c r="X10" i="819"/>
  <c r="U10" i="819"/>
  <c r="R10" i="819"/>
  <c r="R32" i="819" s="1"/>
  <c r="O10" i="819"/>
  <c r="L10" i="819"/>
  <c r="I10" i="819"/>
  <c r="F10" i="819"/>
  <c r="C10" i="819"/>
  <c r="AD9" i="819"/>
  <c r="AA9" i="819"/>
  <c r="AA32" i="819" s="1"/>
  <c r="X9" i="819"/>
  <c r="U9" i="819"/>
  <c r="R9" i="819"/>
  <c r="O9" i="819"/>
  <c r="L9" i="819"/>
  <c r="I9" i="819"/>
  <c r="F9" i="819"/>
  <c r="C9" i="819"/>
  <c r="AD8" i="819"/>
  <c r="AD32" i="819" s="1"/>
  <c r="AA8" i="819"/>
  <c r="X8" i="819"/>
  <c r="X32" i="819" s="1"/>
  <c r="U8" i="819"/>
  <c r="U32" i="819" s="1"/>
  <c r="R8" i="819"/>
  <c r="O8" i="819"/>
  <c r="L8" i="819"/>
  <c r="L32" i="819" s="1"/>
  <c r="I8" i="819"/>
  <c r="I32" i="819" s="1"/>
  <c r="F8" i="819"/>
  <c r="F32" i="819" s="1"/>
  <c r="C8" i="819"/>
  <c r="J6" i="819" l="1"/>
  <c r="H4" i="819" s="1"/>
  <c r="P4" i="819" s="1"/>
  <c r="Q6" i="819"/>
</calcChain>
</file>

<file path=xl/sharedStrings.xml><?xml version="1.0" encoding="utf-8"?>
<sst xmlns="http://schemas.openxmlformats.org/spreadsheetml/2006/main" count="138" uniqueCount="80">
  <si>
    <t>人</t>
    <rPh sb="0" eb="1">
      <t>ニン</t>
    </rPh>
    <phoneticPr fontId="1"/>
  </si>
  <si>
    <t>明小</t>
    <rPh sb="0" eb="1">
      <t>メイ</t>
    </rPh>
    <rPh sb="1" eb="2">
      <t>ショウ</t>
    </rPh>
    <phoneticPr fontId="1"/>
  </si>
  <si>
    <t>上中</t>
    <rPh sb="0" eb="1">
      <t>カミ</t>
    </rPh>
    <rPh sb="1" eb="2">
      <t>チュウ</t>
    </rPh>
    <phoneticPr fontId="1"/>
  </si>
  <si>
    <t>本北小</t>
    <rPh sb="0" eb="1">
      <t>ホン</t>
    </rPh>
    <rPh sb="1" eb="2">
      <t>キタ</t>
    </rPh>
    <rPh sb="2" eb="3">
      <t>ショウ</t>
    </rPh>
    <phoneticPr fontId="1"/>
  </si>
  <si>
    <t>明南小</t>
    <rPh sb="0" eb="1">
      <t>メイ</t>
    </rPh>
    <rPh sb="1" eb="2">
      <t>ミナミ</t>
    </rPh>
    <rPh sb="2" eb="3">
      <t>ショウ</t>
    </rPh>
    <phoneticPr fontId="1"/>
  </si>
  <si>
    <t>職員室</t>
  </si>
  <si>
    <t>明中</t>
    <rPh sb="0" eb="2">
      <t>メイチュウ</t>
    </rPh>
    <phoneticPr fontId="1"/>
  </si>
  <si>
    <t>本中</t>
    <rPh sb="0" eb="1">
      <t>ホン</t>
    </rPh>
    <rPh sb="1" eb="2">
      <t>チュウ</t>
    </rPh>
    <phoneticPr fontId="1"/>
  </si>
  <si>
    <t>坂小</t>
    <rPh sb="0" eb="1">
      <t>サカ</t>
    </rPh>
    <rPh sb="1" eb="2">
      <t>ショウ</t>
    </rPh>
    <phoneticPr fontId="1"/>
  </si>
  <si>
    <t>本小</t>
    <rPh sb="0" eb="2">
      <t>ホンショウ</t>
    </rPh>
    <phoneticPr fontId="1"/>
  </si>
  <si>
    <t>北小</t>
    <rPh sb="0" eb="2">
      <t>キタショウ</t>
    </rPh>
    <phoneticPr fontId="1"/>
  </si>
  <si>
    <t>A釜</t>
    <rPh sb="1" eb="2">
      <t>カマ</t>
    </rPh>
    <phoneticPr fontId="1"/>
  </si>
  <si>
    <t>B釜</t>
    <rPh sb="1" eb="2">
      <t>カマ</t>
    </rPh>
    <phoneticPr fontId="1"/>
  </si>
  <si>
    <t>C釜</t>
    <rPh sb="1" eb="2">
      <t>カマ</t>
    </rPh>
    <phoneticPr fontId="1"/>
  </si>
  <si>
    <t>D釜</t>
    <rPh sb="1" eb="2">
      <t>カマ</t>
    </rPh>
    <phoneticPr fontId="1"/>
  </si>
  <si>
    <t>職員室</t>
    <rPh sb="0" eb="3">
      <t>ショクインシツ</t>
    </rPh>
    <phoneticPr fontId="1"/>
  </si>
  <si>
    <t>センター</t>
    <phoneticPr fontId="1"/>
  </si>
  <si>
    <t>上小</t>
    <rPh sb="0" eb="2">
      <t>カミショウ</t>
    </rPh>
    <phoneticPr fontId="1"/>
  </si>
  <si>
    <t>1便目全体量</t>
    <rPh sb="1" eb="2">
      <t>ビン</t>
    </rPh>
    <rPh sb="2" eb="3">
      <t>メ</t>
    </rPh>
    <rPh sb="3" eb="5">
      <t>ゼンタイ</t>
    </rPh>
    <rPh sb="5" eb="6">
      <t>リョウ</t>
    </rPh>
    <phoneticPr fontId="1"/>
  </si>
  <si>
    <t>２便目全体量</t>
    <rPh sb="1" eb="2">
      <t>ビン</t>
    </rPh>
    <rPh sb="2" eb="3">
      <t>メ</t>
    </rPh>
    <rPh sb="3" eb="5">
      <t>ゼンタイ</t>
    </rPh>
    <rPh sb="5" eb="6">
      <t>リョウ</t>
    </rPh>
    <phoneticPr fontId="1"/>
  </si>
  <si>
    <t>かがやき</t>
    <phoneticPr fontId="1"/>
  </si>
  <si>
    <t>４釜</t>
    <rPh sb="1" eb="2">
      <t>カマ</t>
    </rPh>
    <phoneticPr fontId="1"/>
  </si>
  <si>
    <t>６年</t>
    <rPh sb="1" eb="2">
      <t>ネン</t>
    </rPh>
    <phoneticPr fontId="1"/>
  </si>
  <si>
    <t>３年</t>
    <rPh sb="1" eb="2">
      <t>ネン</t>
    </rPh>
    <phoneticPr fontId="1"/>
  </si>
  <si>
    <t>⑬</t>
    <phoneticPr fontId="1"/>
  </si>
  <si>
    <t>⑦</t>
    <phoneticPr fontId="1"/>
  </si>
  <si>
    <t>⑩</t>
    <phoneticPr fontId="1"/>
  </si>
  <si>
    <t>４年</t>
    <rPh sb="1" eb="2">
      <t>ネン</t>
    </rPh>
    <phoneticPr fontId="1"/>
  </si>
  <si>
    <t>５年</t>
    <rPh sb="1" eb="2">
      <t>ネン</t>
    </rPh>
    <phoneticPr fontId="1"/>
  </si>
  <si>
    <t>㉒</t>
    <phoneticPr fontId="1"/>
  </si>
  <si>
    <t>⑪</t>
    <phoneticPr fontId="1"/>
  </si>
  <si>
    <t>⑧</t>
    <phoneticPr fontId="1"/>
  </si>
  <si>
    <t>１年</t>
    <rPh sb="1" eb="2">
      <t>ネン</t>
    </rPh>
    <phoneticPr fontId="1"/>
  </si>
  <si>
    <t>かが①</t>
    <phoneticPr fontId="1"/>
  </si>
  <si>
    <t>かが②</t>
    <phoneticPr fontId="1"/>
  </si>
  <si>
    <t>１年</t>
    <phoneticPr fontId="1"/>
  </si>
  <si>
    <t>２年</t>
    <phoneticPr fontId="1"/>
  </si>
  <si>
    <t>３年</t>
    <phoneticPr fontId="1"/>
  </si>
  <si>
    <t>４年</t>
    <phoneticPr fontId="1"/>
  </si>
  <si>
    <t>５年</t>
    <phoneticPr fontId="1"/>
  </si>
  <si>
    <t>６年</t>
    <phoneticPr fontId="1"/>
  </si>
  <si>
    <t>１-１</t>
    <phoneticPr fontId="1"/>
  </si>
  <si>
    <t>１-２</t>
    <phoneticPr fontId="1"/>
  </si>
  <si>
    <t>１-３</t>
    <phoneticPr fontId="1"/>
  </si>
  <si>
    <t>２-１</t>
    <phoneticPr fontId="1"/>
  </si>
  <si>
    <t>２-２</t>
    <phoneticPr fontId="1"/>
  </si>
  <si>
    <t>２-３</t>
    <phoneticPr fontId="1"/>
  </si>
  <si>
    <t>２-４</t>
    <phoneticPr fontId="1"/>
  </si>
  <si>
    <t>３-１</t>
    <phoneticPr fontId="1"/>
  </si>
  <si>
    <t>３-２</t>
    <phoneticPr fontId="1"/>
  </si>
  <si>
    <t>３-３</t>
    <phoneticPr fontId="1"/>
  </si>
  <si>
    <t>４-１</t>
    <phoneticPr fontId="1"/>
  </si>
  <si>
    <t>４-２</t>
    <phoneticPr fontId="1"/>
  </si>
  <si>
    <t>４-３</t>
    <phoneticPr fontId="1"/>
  </si>
  <si>
    <t>５-１</t>
    <phoneticPr fontId="1"/>
  </si>
  <si>
    <t>５-２</t>
    <phoneticPr fontId="1"/>
  </si>
  <si>
    <t>５-３</t>
    <phoneticPr fontId="1"/>
  </si>
  <si>
    <t>６-１</t>
    <phoneticPr fontId="1"/>
  </si>
  <si>
    <t>６-２</t>
    <phoneticPr fontId="1"/>
  </si>
  <si>
    <t>６-３</t>
    <phoneticPr fontId="1"/>
  </si>
  <si>
    <t>６-４</t>
    <phoneticPr fontId="1"/>
  </si>
  <si>
    <t>１-４</t>
    <phoneticPr fontId="1"/>
  </si>
  <si>
    <t>３-４</t>
    <phoneticPr fontId="1"/>
  </si>
  <si>
    <t>２-A</t>
    <phoneticPr fontId="1"/>
  </si>
  <si>
    <t>２-B</t>
    <phoneticPr fontId="1"/>
  </si>
  <si>
    <t>３-A</t>
    <phoneticPr fontId="1"/>
  </si>
  <si>
    <t>３-B</t>
    <phoneticPr fontId="1"/>
  </si>
  <si>
    <t>１-A</t>
    <phoneticPr fontId="1"/>
  </si>
  <si>
    <t>１-B</t>
    <phoneticPr fontId="1"/>
  </si>
  <si>
    <t>4月</t>
    <rPh sb="1" eb="2">
      <t>ガツ</t>
    </rPh>
    <phoneticPr fontId="1"/>
  </si>
  <si>
    <t>３－１</t>
    <phoneticPr fontId="1"/>
  </si>
  <si>
    <t>３－２</t>
    <phoneticPr fontId="1"/>
  </si>
  <si>
    <t>１-４</t>
  </si>
  <si>
    <t>３-４</t>
  </si>
  <si>
    <t>２-１</t>
    <phoneticPr fontId="1"/>
  </si>
  <si>
    <t>２-２</t>
    <phoneticPr fontId="1"/>
  </si>
  <si>
    <t>５-１</t>
    <phoneticPr fontId="1"/>
  </si>
  <si>
    <t>３-C</t>
    <phoneticPr fontId="1"/>
  </si>
  <si>
    <t>17.　21.　23.　24.　25.</t>
    <phoneticPr fontId="1"/>
  </si>
  <si>
    <t>様式　10  釜割表（兼記入例）</t>
    <rPh sb="0" eb="2">
      <t>ヨウシキ</t>
    </rPh>
    <rPh sb="7" eb="8">
      <t>カマ</t>
    </rPh>
    <rPh sb="8" eb="9">
      <t>ワリ</t>
    </rPh>
    <rPh sb="9" eb="10">
      <t>ヒョウ</t>
    </rPh>
    <rPh sb="11" eb="12">
      <t>ケン</t>
    </rPh>
    <rPh sb="12" eb="15">
      <t>キニュウレイ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</si>
</sst>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m/d;@"/>
    <numFmt numFmtId="177" formatCode="0_);[Red]\(0\)"/>
    <numFmt numFmtId="178" formatCode="0_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28"/>
      <name val="HG丸ｺﾞｼｯｸM-PRO"/>
      <family val="3"/>
      <charset val="128"/>
    </font>
    <font>
      <sz val="22"/>
      <name val="HGS創英角ﾎﾟｯﾌﾟ体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創英角ﾎﾟｯﾌﾟ体"/>
      <family val="3"/>
      <charset val="128"/>
    </font>
    <font>
      <b/>
      <sz val="20"/>
      <name val="HGS創英角ﾎﾟｯﾌﾟ体"/>
      <family val="3"/>
      <charset val="128"/>
    </font>
    <font>
      <b/>
      <sz val="14"/>
      <name val="ＭＳ Ｐゴシック"/>
      <family val="3"/>
      <charset val="128"/>
    </font>
    <font>
      <sz val="24"/>
      <name val="HGS創英角ﾎﾟｯﾌﾟ体"/>
      <family val="3"/>
      <charset val="128"/>
    </font>
    <font>
      <b/>
      <sz val="16"/>
      <name val="ＭＳ Ｐゴシック"/>
      <family val="3"/>
      <charset val="128"/>
    </font>
    <font>
      <sz val="28"/>
      <name val="HGS創英角ﾎﾟｯﾌﾟ体"/>
      <family val="3"/>
      <charset val="128"/>
    </font>
    <font>
      <sz val="18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2"/>
      <name val="HGS創英角ﾎﾟｯﾌﾟ体"/>
      <family val="3"/>
      <charset val="128"/>
    </font>
    <font>
      <b/>
      <sz val="36"/>
      <name val="HGS創英角ﾎﾟｯﾌﾟ体"/>
      <family val="3"/>
      <charset val="128"/>
    </font>
    <font>
      <sz val="22"/>
      <name val="ＭＳ Ｐゴシック"/>
      <family val="3"/>
      <charset val="128"/>
    </font>
    <font>
      <sz val="48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Alignment="1">
      <alignment horizontal="center" shrinkToFit="1"/>
    </xf>
    <xf numFmtId="0" fontId="0" fillId="0" borderId="0" xfId="0" applyAlignment="1">
      <alignment horizontal="center" shrinkToFit="1"/>
    </xf>
    <xf numFmtId="0" fontId="2" fillId="0" borderId="0" xfId="0" applyFont="1" applyAlignment="1">
      <alignment horizontal="center" vertical="center" shrinkToFit="1"/>
    </xf>
    <xf numFmtId="0" fontId="3" fillId="0" borderId="1" xfId="0" applyFont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177" fontId="3" fillId="0" borderId="2" xfId="0" applyNumberFormat="1" applyFont="1" applyBorder="1" applyAlignment="1">
      <alignment vertical="center" shrinkToFit="1"/>
    </xf>
    <xf numFmtId="177" fontId="2" fillId="0" borderId="6" xfId="0" applyNumberFormat="1" applyFont="1" applyBorder="1" applyAlignment="1">
      <alignment horizontal="center" vertical="center" shrinkToFit="1"/>
    </xf>
    <xf numFmtId="177" fontId="2" fillId="0" borderId="0" xfId="0" applyNumberFormat="1" applyFont="1" applyAlignment="1">
      <alignment horizontal="center" vertical="center" shrinkToFit="1"/>
    </xf>
    <xf numFmtId="0" fontId="3" fillId="0" borderId="11" xfId="0" applyFont="1" applyBorder="1" applyAlignment="1">
      <alignment vertical="center" shrinkToFit="1"/>
    </xf>
    <xf numFmtId="0" fontId="5" fillId="0" borderId="0" xfId="0" applyFont="1" applyAlignment="1">
      <alignment vertical="distributed" shrinkToFit="1"/>
    </xf>
    <xf numFmtId="0" fontId="2" fillId="0" borderId="10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horizontal="center" vertical="center" shrinkToFit="1"/>
    </xf>
    <xf numFmtId="178" fontId="2" fillId="0" borderId="1" xfId="0" applyNumberFormat="1" applyFont="1" applyBorder="1" applyAlignment="1">
      <alignment horizontal="center" vertical="center" shrinkToFit="1"/>
    </xf>
    <xf numFmtId="178" fontId="2" fillId="0" borderId="5" xfId="0" applyNumberFormat="1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49" fontId="2" fillId="0" borderId="5" xfId="0" applyNumberFormat="1" applyFont="1" applyBorder="1" applyAlignment="1">
      <alignment horizontal="center" vertical="center" shrinkToFit="1"/>
    </xf>
    <xf numFmtId="49" fontId="2" fillId="0" borderId="10" xfId="0" applyNumberFormat="1" applyFont="1" applyBorder="1" applyAlignment="1">
      <alignment horizontal="center" vertical="center" shrinkToFit="1"/>
    </xf>
    <xf numFmtId="0" fontId="2" fillId="0" borderId="7" xfId="0" applyFont="1" applyBorder="1" applyAlignment="1">
      <alignment vertical="center" shrinkToFit="1"/>
    </xf>
    <xf numFmtId="49" fontId="2" fillId="0" borderId="7" xfId="0" applyNumberFormat="1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1" fontId="3" fillId="0" borderId="0" xfId="0" applyNumberFormat="1" applyFont="1" applyAlignment="1">
      <alignment horizontal="left" vertical="center"/>
    </xf>
    <xf numFmtId="178" fontId="3" fillId="0" borderId="0" xfId="0" applyNumberFormat="1" applyFont="1" applyAlignment="1">
      <alignment vertical="center" shrinkToFit="1"/>
    </xf>
    <xf numFmtId="178" fontId="3" fillId="0" borderId="0" xfId="0" applyNumberFormat="1" applyFont="1" applyAlignment="1">
      <alignment horizontal="center" vertical="center" shrinkToFit="1"/>
    </xf>
    <xf numFmtId="177" fontId="7" fillId="0" borderId="0" xfId="0" applyNumberFormat="1" applyFont="1" applyAlignment="1">
      <alignment horizontal="center" vertical="center" shrinkToFit="1"/>
    </xf>
    <xf numFmtId="49" fontId="2" fillId="0" borderId="3" xfId="0" applyNumberFormat="1" applyFont="1" applyBorder="1" applyAlignment="1">
      <alignment horizontal="center" vertical="center" shrinkToFit="1"/>
    </xf>
    <xf numFmtId="178" fontId="2" fillId="0" borderId="4" xfId="0" applyNumberFormat="1" applyFont="1" applyBorder="1" applyAlignment="1">
      <alignment horizontal="center" vertical="center" shrinkToFit="1"/>
    </xf>
    <xf numFmtId="0" fontId="2" fillId="0" borderId="12" xfId="0" applyFont="1" applyBorder="1" applyAlignment="1">
      <alignment vertical="center" shrinkToFit="1"/>
    </xf>
    <xf numFmtId="178" fontId="2" fillId="0" borderId="3" xfId="0" applyNumberFormat="1" applyFont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0" fontId="2" fillId="0" borderId="16" xfId="0" applyFont="1" applyBorder="1" applyAlignment="1">
      <alignment horizontal="center" vertical="center" shrinkToFit="1"/>
    </xf>
    <xf numFmtId="177" fontId="2" fillId="0" borderId="17" xfId="0" applyNumberFormat="1" applyFont="1" applyBorder="1" applyAlignment="1">
      <alignment horizontal="center" vertical="center" shrinkToFit="1"/>
    </xf>
    <xf numFmtId="177" fontId="2" fillId="0" borderId="18" xfId="0" applyNumberFormat="1" applyFont="1" applyBorder="1" applyAlignment="1">
      <alignment horizontal="center" vertical="center" shrinkToFit="1"/>
    </xf>
    <xf numFmtId="177" fontId="7" fillId="0" borderId="5" xfId="0" applyNumberFormat="1" applyFont="1" applyBorder="1" applyAlignment="1">
      <alignment horizontal="center" vertical="center" shrinkToFit="1"/>
    </xf>
    <xf numFmtId="178" fontId="7" fillId="0" borderId="5" xfId="0" applyNumberFormat="1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49" fontId="2" fillId="4" borderId="10" xfId="0" applyNumberFormat="1" applyFont="1" applyFill="1" applyBorder="1" applyAlignment="1">
      <alignment horizontal="center" vertical="center" shrinkToFit="1"/>
    </xf>
    <xf numFmtId="49" fontId="2" fillId="4" borderId="5" xfId="0" applyNumberFormat="1" applyFont="1" applyFill="1" applyBorder="1" applyAlignment="1">
      <alignment horizontal="center" vertical="center" shrinkToFit="1"/>
    </xf>
    <xf numFmtId="178" fontId="2" fillId="0" borderId="0" xfId="0" applyNumberFormat="1" applyFont="1" applyAlignment="1">
      <alignment horizontal="center" vertical="center" shrinkToFit="1"/>
    </xf>
    <xf numFmtId="0" fontId="3" fillId="0" borderId="19" xfId="0" applyFont="1" applyBorder="1" applyAlignment="1">
      <alignment vertical="center" shrinkToFit="1"/>
    </xf>
    <xf numFmtId="49" fontId="2" fillId="4" borderId="6" xfId="0" applyNumberFormat="1" applyFont="1" applyFill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177" fontId="3" fillId="0" borderId="19" xfId="0" applyNumberFormat="1" applyFont="1" applyBorder="1" applyAlignment="1">
      <alignment vertical="center" shrinkToFit="1"/>
    </xf>
    <xf numFmtId="177" fontId="3" fillId="0" borderId="12" xfId="0" applyNumberFormat="1" applyFont="1" applyBorder="1" applyAlignment="1">
      <alignment vertical="center" shrinkToFit="1"/>
    </xf>
    <xf numFmtId="49" fontId="2" fillId="0" borderId="6" xfId="0" applyNumberFormat="1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14" fillId="0" borderId="10" xfId="0" applyFont="1" applyBorder="1" applyAlignment="1">
      <alignment horizontal="center" vertical="center" shrinkToFit="1"/>
    </xf>
    <xf numFmtId="0" fontId="14" fillId="0" borderId="2" xfId="0" applyFont="1" applyBorder="1" applyAlignment="1">
      <alignment horizontal="center" vertical="center" shrinkToFit="1"/>
    </xf>
    <xf numFmtId="0" fontId="14" fillId="2" borderId="5" xfId="0" applyFont="1" applyFill="1" applyBorder="1" applyAlignment="1">
      <alignment horizontal="center" vertical="center" shrinkToFit="1"/>
    </xf>
    <xf numFmtId="0" fontId="14" fillId="2" borderId="3" xfId="0" applyFont="1" applyFill="1" applyBorder="1" applyAlignment="1">
      <alignment horizontal="center" vertical="center" shrinkToFit="1"/>
    </xf>
    <xf numFmtId="49" fontId="14" fillId="3" borderId="5" xfId="0" applyNumberFormat="1" applyFont="1" applyFill="1" applyBorder="1" applyAlignment="1">
      <alignment horizontal="center" vertical="center" shrinkToFit="1"/>
    </xf>
    <xf numFmtId="177" fontId="2" fillId="0" borderId="5" xfId="0" applyNumberFormat="1" applyFont="1" applyBorder="1" applyAlignment="1">
      <alignment horizontal="center" vertical="center" shrinkToFit="1"/>
    </xf>
    <xf numFmtId="49" fontId="15" fillId="3" borderId="5" xfId="0" applyNumberFormat="1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vertical="center" shrinkToFit="1"/>
    </xf>
    <xf numFmtId="177" fontId="2" fillId="0" borderId="2" xfId="0" applyNumberFormat="1" applyFont="1" applyBorder="1" applyAlignment="1">
      <alignment vertical="center" shrinkToFit="1"/>
    </xf>
    <xf numFmtId="177" fontId="3" fillId="0" borderId="5" xfId="0" applyNumberFormat="1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49" fontId="14" fillId="3" borderId="10" xfId="0" applyNumberFormat="1" applyFont="1" applyFill="1" applyBorder="1" applyAlignment="1">
      <alignment horizontal="center" vertical="center" shrinkToFit="1"/>
    </xf>
    <xf numFmtId="0" fontId="14" fillId="3" borderId="7" xfId="0" applyFont="1" applyFill="1" applyBorder="1" applyAlignment="1">
      <alignment vertical="center" shrinkToFit="1"/>
    </xf>
    <xf numFmtId="49" fontId="14" fillId="4" borderId="10" xfId="0" applyNumberFormat="1" applyFont="1" applyFill="1" applyBorder="1" applyAlignment="1">
      <alignment horizontal="center" vertical="center" shrinkToFit="1"/>
    </xf>
    <xf numFmtId="0" fontId="14" fillId="4" borderId="5" xfId="0" applyFont="1" applyFill="1" applyBorder="1" applyAlignment="1">
      <alignment horizontal="center" vertical="center" shrinkToFit="1"/>
    </xf>
    <xf numFmtId="177" fontId="16" fillId="2" borderId="6" xfId="0" applyNumberFormat="1" applyFont="1" applyFill="1" applyBorder="1" applyAlignment="1">
      <alignment horizontal="center" vertical="center" shrinkToFit="1"/>
    </xf>
    <xf numFmtId="177" fontId="16" fillId="3" borderId="17" xfId="0" applyNumberFormat="1" applyFont="1" applyFill="1" applyBorder="1" applyAlignment="1">
      <alignment horizontal="center" vertical="center" shrinkToFit="1"/>
    </xf>
    <xf numFmtId="177" fontId="16" fillId="4" borderId="9" xfId="0" applyNumberFormat="1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49" fontId="14" fillId="0" borderId="5" xfId="0" applyNumberFormat="1" applyFont="1" applyBorder="1" applyAlignment="1">
      <alignment horizontal="center" vertical="center" shrinkToFit="1"/>
    </xf>
    <xf numFmtId="49" fontId="19" fillId="2" borderId="5" xfId="0" applyNumberFormat="1" applyFont="1" applyFill="1" applyBorder="1" applyAlignment="1">
      <alignment horizontal="center" vertical="center" shrinkToFit="1"/>
    </xf>
    <xf numFmtId="49" fontId="19" fillId="3" borderId="5" xfId="0" applyNumberFormat="1" applyFont="1" applyFill="1" applyBorder="1" applyAlignment="1">
      <alignment horizontal="center" vertical="center" shrinkToFit="1"/>
    </xf>
    <xf numFmtId="49" fontId="20" fillId="2" borderId="3" xfId="0" applyNumberFormat="1" applyFont="1" applyFill="1" applyBorder="1" applyAlignment="1">
      <alignment horizontal="center" vertical="center" shrinkToFit="1"/>
    </xf>
    <xf numFmtId="0" fontId="20" fillId="2" borderId="5" xfId="0" applyFont="1" applyFill="1" applyBorder="1" applyAlignment="1">
      <alignment horizontal="center" vertical="center" shrinkToFit="1"/>
    </xf>
    <xf numFmtId="49" fontId="19" fillId="3" borderId="3" xfId="0" applyNumberFormat="1" applyFont="1" applyFill="1" applyBorder="1" applyAlignment="1">
      <alignment horizontal="center" vertical="center" shrinkToFit="1"/>
    </xf>
    <xf numFmtId="49" fontId="2" fillId="5" borderId="5" xfId="0" applyNumberFormat="1" applyFont="1" applyFill="1" applyBorder="1" applyAlignment="1">
      <alignment horizontal="center" vertical="center" shrinkToFit="1"/>
    </xf>
    <xf numFmtId="49" fontId="14" fillId="5" borderId="6" xfId="0" applyNumberFormat="1" applyFont="1" applyFill="1" applyBorder="1" applyAlignment="1">
      <alignment horizontal="center" vertical="center" shrinkToFit="1"/>
    </xf>
    <xf numFmtId="49" fontId="14" fillId="5" borderId="5" xfId="0" applyNumberFormat="1" applyFont="1" applyFill="1" applyBorder="1" applyAlignment="1">
      <alignment horizontal="center" vertical="center" shrinkToFit="1"/>
    </xf>
    <xf numFmtId="0" fontId="15" fillId="5" borderId="5" xfId="0" applyFont="1" applyFill="1" applyBorder="1" applyAlignment="1">
      <alignment horizontal="center" vertical="center" shrinkToFit="1"/>
    </xf>
    <xf numFmtId="177" fontId="16" fillId="5" borderId="6" xfId="0" applyNumberFormat="1" applyFont="1" applyFill="1" applyBorder="1" applyAlignment="1">
      <alignment horizontal="center" vertical="center" shrinkToFit="1"/>
    </xf>
    <xf numFmtId="0" fontId="2" fillId="5" borderId="5" xfId="0" applyFont="1" applyFill="1" applyBorder="1" applyAlignment="1">
      <alignment horizontal="center" vertical="center" shrinkToFit="1"/>
    </xf>
    <xf numFmtId="178" fontId="2" fillId="0" borderId="10" xfId="0" applyNumberFormat="1" applyFont="1" applyBorder="1" applyAlignment="1">
      <alignment horizontal="center" vertical="center" shrinkToFit="1"/>
    </xf>
    <xf numFmtId="178" fontId="2" fillId="0" borderId="13" xfId="0" applyNumberFormat="1" applyFont="1" applyBorder="1" applyAlignment="1">
      <alignment horizontal="center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vertical="center" shrinkToFit="1"/>
    </xf>
    <xf numFmtId="178" fontId="2" fillId="0" borderId="1" xfId="0" applyNumberFormat="1" applyFont="1" applyFill="1" applyBorder="1" applyAlignment="1">
      <alignment horizontal="center" vertical="center" shrinkToFit="1"/>
    </xf>
    <xf numFmtId="178" fontId="2" fillId="0" borderId="5" xfId="0" applyNumberFormat="1" applyFont="1" applyFill="1" applyBorder="1" applyAlignment="1">
      <alignment horizontal="center" vertical="center" shrinkToFit="1"/>
    </xf>
    <xf numFmtId="178" fontId="2" fillId="0" borderId="6" xfId="0" applyNumberFormat="1" applyFont="1" applyFill="1" applyBorder="1" applyAlignment="1">
      <alignment vertical="center" shrinkToFit="1"/>
    </xf>
    <xf numFmtId="178" fontId="2" fillId="0" borderId="5" xfId="0" applyNumberFormat="1" applyFont="1" applyFill="1" applyBorder="1" applyAlignment="1">
      <alignment vertical="center" shrinkToFit="1"/>
    </xf>
    <xf numFmtId="178" fontId="2" fillId="0" borderId="3" xfId="0" applyNumberFormat="1" applyFont="1" applyFill="1" applyBorder="1" applyAlignment="1">
      <alignment horizontal="center" vertical="center" shrinkToFit="1"/>
    </xf>
    <xf numFmtId="178" fontId="2" fillId="0" borderId="6" xfId="0" applyNumberFormat="1" applyFont="1" applyFill="1" applyBorder="1" applyAlignment="1">
      <alignment horizontal="center" vertical="center" shrinkToFit="1"/>
    </xf>
    <xf numFmtId="178" fontId="2" fillId="0" borderId="13" xfId="0" applyNumberFormat="1" applyFont="1" applyFill="1" applyBorder="1" applyAlignment="1">
      <alignment horizontal="center" vertical="center" shrinkToFit="1"/>
    </xf>
    <xf numFmtId="178" fontId="2" fillId="0" borderId="10" xfId="0" applyNumberFormat="1" applyFont="1" applyFill="1" applyBorder="1" applyAlignment="1">
      <alignment horizontal="center" vertical="center" shrinkToFit="1"/>
    </xf>
    <xf numFmtId="177" fontId="2" fillId="0" borderId="6" xfId="0" applyNumberFormat="1" applyFont="1" applyFill="1" applyBorder="1" applyAlignment="1">
      <alignment vertical="center" shrinkToFit="1"/>
    </xf>
    <xf numFmtId="177" fontId="2" fillId="0" borderId="5" xfId="0" applyNumberFormat="1" applyFont="1" applyFill="1" applyBorder="1" applyAlignment="1">
      <alignment vertical="center" shrinkToFit="1"/>
    </xf>
    <xf numFmtId="0" fontId="14" fillId="0" borderId="3" xfId="0" applyFont="1" applyBorder="1" applyAlignment="1">
      <alignment horizontal="center" vertical="center" shrinkToFit="1"/>
    </xf>
    <xf numFmtId="0" fontId="14" fillId="0" borderId="4" xfId="0" applyFont="1" applyBorder="1" applyAlignment="1">
      <alignment horizontal="center" vertical="center" shrinkToFit="1"/>
    </xf>
    <xf numFmtId="0" fontId="14" fillId="0" borderId="10" xfId="0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shrinkToFit="1"/>
    </xf>
    <xf numFmtId="0" fontId="14" fillId="0" borderId="5" xfId="0" applyFont="1" applyBorder="1" applyAlignment="1">
      <alignment horizontal="center" vertical="center" shrinkToFit="1"/>
    </xf>
    <xf numFmtId="176" fontId="4" fillId="0" borderId="0" xfId="0" applyNumberFormat="1" applyFont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left" vertical="distributed" shrinkToFit="1"/>
    </xf>
    <xf numFmtId="178" fontId="3" fillId="0" borderId="14" xfId="0" applyNumberFormat="1" applyFont="1" applyBorder="1" applyAlignment="1">
      <alignment horizontal="center" vertical="center" shrinkToFit="1"/>
    </xf>
    <xf numFmtId="177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78" fontId="10" fillId="0" borderId="0" xfId="0" applyNumberFormat="1" applyFont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14" fillId="0" borderId="2" xfId="0" applyFont="1" applyBorder="1" applyAlignment="1">
      <alignment horizontal="center" vertical="center" shrinkToFit="1"/>
    </xf>
    <xf numFmtId="0" fontId="21" fillId="0" borderId="0" xfId="0" applyFont="1" applyAlignment="1">
      <alignment horizontal="left" vertical="center" shrinkToFit="1"/>
    </xf>
    <xf numFmtId="177" fontId="18" fillId="0" borderId="1" xfId="0" applyNumberFormat="1" applyFont="1" applyBorder="1" applyAlignment="1">
      <alignment horizontal="center" vertical="center" shrinkToFit="1"/>
    </xf>
    <xf numFmtId="177" fontId="18" fillId="0" borderId="10" xfId="0" applyNumberFormat="1" applyFont="1" applyBorder="1" applyAlignment="1">
      <alignment horizontal="center" vertical="center" shrinkToFit="1"/>
    </xf>
    <xf numFmtId="177" fontId="9" fillId="0" borderId="1" xfId="0" applyNumberFormat="1" applyFont="1" applyBorder="1" applyAlignment="1">
      <alignment horizontal="center" vertical="center" shrinkToFit="1"/>
    </xf>
    <xf numFmtId="177" fontId="9" fillId="0" borderId="10" xfId="0" applyNumberFormat="1" applyFont="1" applyBorder="1" applyAlignment="1">
      <alignment horizontal="center" vertical="center" shrinkToFit="1"/>
    </xf>
    <xf numFmtId="177" fontId="17" fillId="0" borderId="1" xfId="0" applyNumberFormat="1" applyFont="1" applyBorder="1" applyAlignment="1">
      <alignment horizontal="center" vertical="center" shrinkToFit="1"/>
    </xf>
    <xf numFmtId="177" fontId="17" fillId="0" borderId="10" xfId="0" applyNumberFormat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 shrinkToFit="1"/>
    </xf>
    <xf numFmtId="178" fontId="2" fillId="0" borderId="2" xfId="0" applyNumberFormat="1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FF00"/>
      <color rgb="FFC466CE"/>
      <color rgb="FF99FF66"/>
      <color rgb="FFFCAB52"/>
      <color rgb="FFFFFF66"/>
      <color rgb="FFFF9999"/>
      <color rgb="FFFAE462"/>
      <color rgb="FFFF7575"/>
      <color rgb="FFFF0066"/>
      <color rgb="FFFB9E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F34"/>
  <sheetViews>
    <sheetView tabSelected="1" view="pageBreakPreview" zoomScale="60" zoomScaleNormal="50" workbookViewId="0">
      <selection activeCell="AL31" sqref="AL31"/>
    </sheetView>
  </sheetViews>
  <sheetFormatPr defaultColWidth="9" defaultRowHeight="19.2" x14ac:dyDescent="0.25"/>
  <cols>
    <col min="1" max="1" width="7.109375" style="1" customWidth="1"/>
    <col min="2" max="2" width="4.21875" style="1" customWidth="1"/>
    <col min="3" max="3" width="4.109375" style="1" customWidth="1"/>
    <col min="4" max="4" width="7.109375" style="1" customWidth="1"/>
    <col min="5" max="5" width="4" style="1" customWidth="1"/>
    <col min="6" max="6" width="4.109375" style="1" customWidth="1"/>
    <col min="7" max="7" width="6.6640625" style="1" customWidth="1"/>
    <col min="8" max="8" width="4.21875" style="1" customWidth="1"/>
    <col min="9" max="9" width="4.109375" style="1" customWidth="1"/>
    <col min="10" max="10" width="7.109375" style="1" customWidth="1"/>
    <col min="11" max="11" width="4.33203125" style="1" customWidth="1"/>
    <col min="12" max="12" width="4.109375" style="1" customWidth="1"/>
    <col min="13" max="13" width="6.6640625" style="1" customWidth="1"/>
    <col min="14" max="14" width="4.33203125" style="1" customWidth="1"/>
    <col min="15" max="15" width="4.109375" style="1" customWidth="1"/>
    <col min="16" max="16" width="6.6640625" style="1" customWidth="1"/>
    <col min="17" max="17" width="4.33203125" style="1" customWidth="1"/>
    <col min="18" max="18" width="4.109375" style="1" customWidth="1"/>
    <col min="19" max="19" width="6.6640625" style="1" customWidth="1"/>
    <col min="20" max="20" width="4.21875" style="1" customWidth="1"/>
    <col min="21" max="21" width="4.109375" style="1" customWidth="1"/>
    <col min="22" max="22" width="7.109375" style="1" customWidth="1"/>
    <col min="23" max="23" width="4.33203125" style="1" customWidth="1"/>
    <col min="24" max="24" width="4.109375" style="1" customWidth="1"/>
    <col min="25" max="25" width="7.109375" style="1" customWidth="1"/>
    <col min="26" max="26" width="4.33203125" style="1" customWidth="1"/>
    <col min="27" max="27" width="4.109375" style="1" customWidth="1"/>
    <col min="28" max="28" width="7.109375" style="1" customWidth="1"/>
    <col min="29" max="29" width="4.21875" style="1" customWidth="1"/>
    <col min="30" max="30" width="4.109375" style="1" customWidth="1"/>
    <col min="31" max="16384" width="9" style="1"/>
  </cols>
  <sheetData>
    <row r="1" spans="1:30" ht="31.2" customHeight="1" x14ac:dyDescent="0.25">
      <c r="A1" s="114" t="s">
        <v>79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2" spans="1:30" s="2" customFormat="1" ht="22.5" customHeight="1" x14ac:dyDescent="0.2">
      <c r="A2" s="105" t="s">
        <v>69</v>
      </c>
      <c r="B2" s="105"/>
      <c r="C2" s="105"/>
      <c r="D2" s="105"/>
      <c r="E2" s="106" t="s">
        <v>21</v>
      </c>
      <c r="F2" s="106"/>
      <c r="G2" s="106"/>
      <c r="H2" s="106"/>
      <c r="I2" s="10"/>
      <c r="J2" s="107" t="s">
        <v>78</v>
      </c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</row>
    <row r="3" spans="1:30" s="2" customFormat="1" ht="7.5" customHeight="1" x14ac:dyDescent="0.2">
      <c r="A3" s="105"/>
      <c r="B3" s="105"/>
      <c r="C3" s="105"/>
      <c r="D3" s="105"/>
      <c r="E3" s="106"/>
      <c r="F3" s="106"/>
      <c r="G3" s="106"/>
      <c r="H3" s="106"/>
      <c r="I3" s="10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</row>
    <row r="4" spans="1:30" s="26" customFormat="1" ht="13.5" customHeight="1" x14ac:dyDescent="0.2">
      <c r="A4" s="108"/>
      <c r="B4" s="108"/>
      <c r="C4" s="108"/>
      <c r="D4" s="108"/>
      <c r="G4" s="27"/>
      <c r="H4" s="109">
        <f>SUM(J6+Q6)</f>
        <v>2937.26</v>
      </c>
      <c r="I4" s="109"/>
      <c r="J4" s="110"/>
      <c r="K4" s="28" t="s">
        <v>0</v>
      </c>
      <c r="L4" s="28"/>
      <c r="M4" s="29"/>
      <c r="N4" s="28"/>
      <c r="O4" s="28"/>
      <c r="P4" s="111">
        <f>SUM(H4/4)</f>
        <v>734.31500000000005</v>
      </c>
      <c r="Q4" s="111"/>
      <c r="R4" s="29"/>
      <c r="S4" s="26" t="s">
        <v>0</v>
      </c>
      <c r="Z4" s="112"/>
      <c r="AA4" s="112"/>
      <c r="AB4" s="112"/>
      <c r="AC4" s="112"/>
      <c r="AD4" s="112"/>
    </row>
    <row r="5" spans="1:30" s="25" customFormat="1" ht="19.5" hidden="1" customHeight="1" x14ac:dyDescent="0.2">
      <c r="A5" s="121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3"/>
      <c r="M5" s="124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5"/>
    </row>
    <row r="6" spans="1:30" s="3" customFormat="1" ht="16.5" customHeight="1" x14ac:dyDescent="0.2">
      <c r="A6" s="4"/>
      <c r="B6" s="5"/>
      <c r="C6" s="5"/>
      <c r="D6" s="5"/>
      <c r="E6" s="126" t="s">
        <v>18</v>
      </c>
      <c r="F6" s="126"/>
      <c r="G6" s="126"/>
      <c r="H6" s="126"/>
      <c r="I6" s="12"/>
      <c r="J6" s="63">
        <f>SUM(C32+F32+I32+L32)</f>
        <v>1208.1199999999999</v>
      </c>
      <c r="K6" s="62" t="s">
        <v>0</v>
      </c>
      <c r="L6" s="9"/>
      <c r="M6" s="127" t="s">
        <v>19</v>
      </c>
      <c r="N6" s="126"/>
      <c r="O6" s="126"/>
      <c r="P6" s="126"/>
      <c r="Q6" s="128">
        <f>SUM(O32+R32+U32+X32+AA32+AD32)</f>
        <v>1729.14</v>
      </c>
      <c r="R6" s="128"/>
      <c r="S6" s="5" t="s">
        <v>0</v>
      </c>
      <c r="T6" s="5"/>
      <c r="U6" s="5"/>
      <c r="V6" s="6"/>
      <c r="W6" s="5"/>
      <c r="X6" s="5"/>
      <c r="Y6" s="48"/>
      <c r="Z6" s="48"/>
      <c r="AA6" s="48"/>
      <c r="AB6" s="48"/>
      <c r="AC6" s="51"/>
      <c r="AD6" s="52"/>
    </row>
    <row r="7" spans="1:30" s="3" customFormat="1" ht="21.9" customHeight="1" x14ac:dyDescent="0.2">
      <c r="A7" s="100" t="s">
        <v>4</v>
      </c>
      <c r="B7" s="101"/>
      <c r="C7" s="55" t="s">
        <v>25</v>
      </c>
      <c r="D7" s="100" t="s">
        <v>1</v>
      </c>
      <c r="E7" s="101"/>
      <c r="F7" s="55" t="s">
        <v>25</v>
      </c>
      <c r="G7" s="100" t="s">
        <v>17</v>
      </c>
      <c r="H7" s="101"/>
      <c r="I7" s="55" t="s">
        <v>29</v>
      </c>
      <c r="J7" s="100" t="s">
        <v>3</v>
      </c>
      <c r="K7" s="101"/>
      <c r="L7" s="65" t="s">
        <v>26</v>
      </c>
      <c r="M7" s="102" t="s">
        <v>10</v>
      </c>
      <c r="N7" s="103"/>
      <c r="O7" s="55" t="s">
        <v>30</v>
      </c>
      <c r="P7" s="104" t="s">
        <v>9</v>
      </c>
      <c r="Q7" s="103"/>
      <c r="R7" s="55" t="s">
        <v>25</v>
      </c>
      <c r="S7" s="104" t="s">
        <v>8</v>
      </c>
      <c r="T7" s="103"/>
      <c r="U7" s="55" t="s">
        <v>25</v>
      </c>
      <c r="V7" s="103" t="s">
        <v>6</v>
      </c>
      <c r="W7" s="113"/>
      <c r="X7" s="56" t="s">
        <v>26</v>
      </c>
      <c r="Y7" s="103" t="s">
        <v>2</v>
      </c>
      <c r="Z7" s="113"/>
      <c r="AA7" s="55" t="s">
        <v>24</v>
      </c>
      <c r="AB7" s="103" t="s">
        <v>7</v>
      </c>
      <c r="AC7" s="113"/>
      <c r="AD7" s="55" t="s">
        <v>31</v>
      </c>
    </row>
    <row r="8" spans="1:30" s="3" customFormat="1" ht="21" customHeight="1" x14ac:dyDescent="0.2">
      <c r="A8" s="57" t="s">
        <v>35</v>
      </c>
      <c r="B8" s="41">
        <v>18</v>
      </c>
      <c r="C8" s="91">
        <f>B8*0.9</f>
        <v>16.2</v>
      </c>
      <c r="D8" s="57" t="s">
        <v>35</v>
      </c>
      <c r="E8" s="41">
        <v>17</v>
      </c>
      <c r="F8" s="91">
        <f>E8*0.82</f>
        <v>13.94</v>
      </c>
      <c r="G8" s="75" t="s">
        <v>41</v>
      </c>
      <c r="H8" s="42">
        <v>29</v>
      </c>
      <c r="I8" s="90">
        <f>H8*0.85</f>
        <v>24.65</v>
      </c>
      <c r="J8" s="59" t="s">
        <v>32</v>
      </c>
      <c r="K8" s="42">
        <v>30</v>
      </c>
      <c r="L8" s="96">
        <f>K8*0.9</f>
        <v>27</v>
      </c>
      <c r="M8" s="59" t="s">
        <v>41</v>
      </c>
      <c r="N8" s="41">
        <v>34</v>
      </c>
      <c r="O8" s="91">
        <f>N8*0.82</f>
        <v>27.88</v>
      </c>
      <c r="P8" s="69" t="s">
        <v>35</v>
      </c>
      <c r="Q8" s="41">
        <v>19</v>
      </c>
      <c r="R8" s="91">
        <f>Q8*1</f>
        <v>19</v>
      </c>
      <c r="S8" s="69" t="s">
        <v>35</v>
      </c>
      <c r="T8" s="41">
        <v>11</v>
      </c>
      <c r="U8" s="97">
        <f>T8*0.9</f>
        <v>9.9</v>
      </c>
      <c r="V8" s="45" t="s">
        <v>41</v>
      </c>
      <c r="W8" s="41">
        <v>30</v>
      </c>
      <c r="X8" s="91">
        <f>W8*1.28</f>
        <v>38.4</v>
      </c>
      <c r="Y8" s="49" t="s">
        <v>41</v>
      </c>
      <c r="Z8" s="50">
        <v>34</v>
      </c>
      <c r="AA8" s="92">
        <f>Z8*1.28</f>
        <v>43.52</v>
      </c>
      <c r="AB8" s="81" t="s">
        <v>67</v>
      </c>
      <c r="AC8" s="50">
        <v>25</v>
      </c>
      <c r="AD8" s="98">
        <f>AC8*1.28</f>
        <v>32</v>
      </c>
    </row>
    <row r="9" spans="1:30" s="3" customFormat="1" ht="21" customHeight="1" x14ac:dyDescent="0.2">
      <c r="A9" s="57" t="s">
        <v>36</v>
      </c>
      <c r="B9" s="41">
        <v>25</v>
      </c>
      <c r="C9" s="91">
        <f>B9*0.9</f>
        <v>22.5</v>
      </c>
      <c r="D9" s="57" t="s">
        <v>36</v>
      </c>
      <c r="E9" s="41">
        <v>20</v>
      </c>
      <c r="F9" s="91">
        <f>E9*0.82</f>
        <v>16.399999999999999</v>
      </c>
      <c r="G9" s="75" t="s">
        <v>42</v>
      </c>
      <c r="H9" s="42">
        <v>29</v>
      </c>
      <c r="I9" s="90">
        <f t="shared" ref="I9:I14" si="0">H9*0.85</f>
        <v>24.65</v>
      </c>
      <c r="J9" s="59" t="s">
        <v>44</v>
      </c>
      <c r="K9" s="42">
        <v>26</v>
      </c>
      <c r="L9" s="96">
        <f>K9*0.9</f>
        <v>23.400000000000002</v>
      </c>
      <c r="M9" s="59" t="s">
        <v>42</v>
      </c>
      <c r="N9" s="41">
        <v>34</v>
      </c>
      <c r="O9" s="91">
        <f t="shared" ref="O9:O10" si="1">N9*0.82</f>
        <v>27.88</v>
      </c>
      <c r="P9" s="69" t="s">
        <v>36</v>
      </c>
      <c r="Q9" s="41">
        <v>14</v>
      </c>
      <c r="R9" s="91">
        <f t="shared" ref="R9:R11" si="2">Q9*1</f>
        <v>14</v>
      </c>
      <c r="S9" s="69" t="s">
        <v>36</v>
      </c>
      <c r="T9" s="41">
        <v>22</v>
      </c>
      <c r="U9" s="97">
        <f>T9*0.9</f>
        <v>19.8</v>
      </c>
      <c r="V9" s="45" t="s">
        <v>42</v>
      </c>
      <c r="W9" s="41">
        <v>30</v>
      </c>
      <c r="X9" s="91">
        <f t="shared" ref="X9:X17" si="3">W9*1.28</f>
        <v>38.4</v>
      </c>
      <c r="Y9" s="46" t="s">
        <v>42</v>
      </c>
      <c r="Z9" s="41">
        <v>36</v>
      </c>
      <c r="AA9" s="93">
        <f t="shared" ref="AA9:AA20" si="4">Z9*1.28</f>
        <v>46.08</v>
      </c>
      <c r="AB9" s="82" t="s">
        <v>68</v>
      </c>
      <c r="AC9" s="41">
        <v>25</v>
      </c>
      <c r="AD9" s="99">
        <f t="shared" ref="AD9:AD14" si="5">AC9*1.28</f>
        <v>32</v>
      </c>
    </row>
    <row r="10" spans="1:30" s="3" customFormat="1" ht="21" customHeight="1" x14ac:dyDescent="0.2">
      <c r="A10" s="57" t="s">
        <v>37</v>
      </c>
      <c r="B10" s="41">
        <v>20</v>
      </c>
      <c r="C10" s="91">
        <f>B10*1</f>
        <v>20</v>
      </c>
      <c r="D10" s="57" t="s">
        <v>37</v>
      </c>
      <c r="E10" s="41">
        <v>23</v>
      </c>
      <c r="F10" s="91">
        <f>E10*1</f>
        <v>23</v>
      </c>
      <c r="G10" s="75" t="s">
        <v>43</v>
      </c>
      <c r="H10" s="42">
        <v>29</v>
      </c>
      <c r="I10" s="90">
        <f t="shared" si="0"/>
        <v>24.65</v>
      </c>
      <c r="J10" s="59" t="s">
        <v>70</v>
      </c>
      <c r="K10" s="42">
        <v>19</v>
      </c>
      <c r="L10" s="96">
        <f>K10*0.9</f>
        <v>17.100000000000001</v>
      </c>
      <c r="M10" s="59" t="s">
        <v>74</v>
      </c>
      <c r="N10" s="41">
        <v>22</v>
      </c>
      <c r="O10" s="91">
        <f t="shared" si="1"/>
        <v>18.04</v>
      </c>
      <c r="P10" s="69" t="s">
        <v>37</v>
      </c>
      <c r="Q10" s="41">
        <v>19</v>
      </c>
      <c r="R10" s="91">
        <f t="shared" si="2"/>
        <v>19</v>
      </c>
      <c r="S10" s="69" t="s">
        <v>37</v>
      </c>
      <c r="T10" s="41">
        <v>19</v>
      </c>
      <c r="U10" s="97">
        <f>T10*1</f>
        <v>19</v>
      </c>
      <c r="V10" s="45" t="s">
        <v>43</v>
      </c>
      <c r="W10" s="41">
        <v>29</v>
      </c>
      <c r="X10" s="91">
        <f t="shared" si="3"/>
        <v>37.119999999999997</v>
      </c>
      <c r="Y10" s="80" t="s">
        <v>43</v>
      </c>
      <c r="Z10" s="41">
        <v>33</v>
      </c>
      <c r="AA10" s="93">
        <f t="shared" si="4"/>
        <v>42.24</v>
      </c>
      <c r="AB10" s="82" t="s">
        <v>63</v>
      </c>
      <c r="AC10" s="41">
        <v>31</v>
      </c>
      <c r="AD10" s="99">
        <f t="shared" si="5"/>
        <v>39.68</v>
      </c>
    </row>
    <row r="11" spans="1:30" s="3" customFormat="1" ht="21" customHeight="1" x14ac:dyDescent="0.2">
      <c r="A11" s="57" t="s">
        <v>38</v>
      </c>
      <c r="B11" s="41">
        <v>17</v>
      </c>
      <c r="C11" s="91">
        <f>B11*1</f>
        <v>17</v>
      </c>
      <c r="D11" s="57" t="s">
        <v>38</v>
      </c>
      <c r="E11" s="41">
        <v>26</v>
      </c>
      <c r="F11" s="91">
        <f>E11*1</f>
        <v>26</v>
      </c>
      <c r="G11" s="75" t="s">
        <v>72</v>
      </c>
      <c r="H11" s="42">
        <v>29</v>
      </c>
      <c r="I11" s="90">
        <f>H11*0.85</f>
        <v>24.65</v>
      </c>
      <c r="J11" s="59" t="s">
        <v>71</v>
      </c>
      <c r="K11" s="42">
        <v>21</v>
      </c>
      <c r="L11" s="96">
        <f>K11*1</f>
        <v>21</v>
      </c>
      <c r="M11" s="59" t="s">
        <v>75</v>
      </c>
      <c r="N11" s="41">
        <v>24</v>
      </c>
      <c r="O11" s="91">
        <f>N11*1</f>
        <v>24</v>
      </c>
      <c r="P11" s="69" t="s">
        <v>38</v>
      </c>
      <c r="Q11" s="41">
        <v>21</v>
      </c>
      <c r="R11" s="91">
        <f t="shared" si="2"/>
        <v>21</v>
      </c>
      <c r="S11" s="69" t="s">
        <v>38</v>
      </c>
      <c r="T11" s="41">
        <v>12</v>
      </c>
      <c r="U11" s="97">
        <f>T11*1.1</f>
        <v>13.200000000000001</v>
      </c>
      <c r="V11" s="45" t="s">
        <v>44</v>
      </c>
      <c r="W11" s="41">
        <v>30</v>
      </c>
      <c r="X11" s="91">
        <f t="shared" si="3"/>
        <v>38.4</v>
      </c>
      <c r="Y11" s="80" t="s">
        <v>61</v>
      </c>
      <c r="Z11" s="41">
        <v>34</v>
      </c>
      <c r="AA11" s="93">
        <f t="shared" si="4"/>
        <v>43.52</v>
      </c>
      <c r="AB11" s="82" t="s">
        <v>64</v>
      </c>
      <c r="AC11" s="41">
        <v>32</v>
      </c>
      <c r="AD11" s="99">
        <f t="shared" si="5"/>
        <v>40.96</v>
      </c>
    </row>
    <row r="12" spans="1:30" s="3" customFormat="1" ht="21" customHeight="1" x14ac:dyDescent="0.2">
      <c r="A12" s="57" t="s">
        <v>39</v>
      </c>
      <c r="B12" s="41">
        <v>28</v>
      </c>
      <c r="C12" s="91">
        <f>B12*1.17</f>
        <v>32.76</v>
      </c>
      <c r="D12" s="57" t="s">
        <v>39</v>
      </c>
      <c r="E12" s="41">
        <v>15</v>
      </c>
      <c r="F12" s="91">
        <f>E12*1.17</f>
        <v>17.549999999999997</v>
      </c>
      <c r="G12" s="75" t="s">
        <v>44</v>
      </c>
      <c r="H12" s="42">
        <v>35</v>
      </c>
      <c r="I12" s="90">
        <f t="shared" si="0"/>
        <v>29.75</v>
      </c>
      <c r="J12" s="59" t="s">
        <v>27</v>
      </c>
      <c r="K12" s="42">
        <v>32</v>
      </c>
      <c r="L12" s="96">
        <f t="shared" ref="L12" si="6">K12*1</f>
        <v>32</v>
      </c>
      <c r="M12" s="66" t="s">
        <v>23</v>
      </c>
      <c r="N12" s="41">
        <v>34</v>
      </c>
      <c r="O12" s="91">
        <f>N12*1</f>
        <v>34</v>
      </c>
      <c r="P12" s="69" t="s">
        <v>39</v>
      </c>
      <c r="Q12" s="41">
        <v>30</v>
      </c>
      <c r="R12" s="91">
        <f>Q12*1.17</f>
        <v>35.099999999999994</v>
      </c>
      <c r="S12" s="69" t="s">
        <v>39</v>
      </c>
      <c r="T12" s="41">
        <v>18</v>
      </c>
      <c r="U12" s="97">
        <f>T12*1.17</f>
        <v>21.06</v>
      </c>
      <c r="V12" s="45" t="s">
        <v>45</v>
      </c>
      <c r="W12" s="41">
        <v>30</v>
      </c>
      <c r="X12" s="91">
        <f t="shared" si="3"/>
        <v>38.4</v>
      </c>
      <c r="Y12" s="80" t="s">
        <v>44</v>
      </c>
      <c r="Z12" s="41">
        <v>30</v>
      </c>
      <c r="AA12" s="93">
        <f t="shared" si="4"/>
        <v>38.4</v>
      </c>
      <c r="AB12" s="82" t="s">
        <v>65</v>
      </c>
      <c r="AC12" s="41">
        <v>25</v>
      </c>
      <c r="AD12" s="99">
        <f t="shared" si="5"/>
        <v>32</v>
      </c>
    </row>
    <row r="13" spans="1:30" s="3" customFormat="1" ht="21" customHeight="1" x14ac:dyDescent="0.2">
      <c r="A13" s="57" t="s">
        <v>40</v>
      </c>
      <c r="B13" s="41">
        <v>10</v>
      </c>
      <c r="C13" s="91">
        <f t="shared" ref="C13" si="7">B13*1.17</f>
        <v>11.7</v>
      </c>
      <c r="D13" s="57" t="s">
        <v>40</v>
      </c>
      <c r="E13" s="41">
        <v>27</v>
      </c>
      <c r="F13" s="91">
        <f t="shared" ref="F13" si="8">E13*1.17</f>
        <v>31.589999999999996</v>
      </c>
      <c r="G13" s="75" t="s">
        <v>45</v>
      </c>
      <c r="H13" s="42">
        <v>35</v>
      </c>
      <c r="I13" s="90">
        <f t="shared" si="0"/>
        <v>29.75</v>
      </c>
      <c r="J13" s="59" t="s">
        <v>28</v>
      </c>
      <c r="K13" s="42">
        <v>38</v>
      </c>
      <c r="L13" s="96">
        <f>K13*1.17</f>
        <v>44.459999999999994</v>
      </c>
      <c r="M13" s="66" t="s">
        <v>51</v>
      </c>
      <c r="N13" s="41">
        <v>20</v>
      </c>
      <c r="O13" s="91">
        <f>N13*1</f>
        <v>20</v>
      </c>
      <c r="P13" s="69" t="s">
        <v>40</v>
      </c>
      <c r="Q13" s="41">
        <v>23</v>
      </c>
      <c r="R13" s="91">
        <f t="shared" ref="R13" si="9">Q13*1.17</f>
        <v>26.909999999999997</v>
      </c>
      <c r="S13" s="69" t="s">
        <v>40</v>
      </c>
      <c r="T13" s="41">
        <v>24</v>
      </c>
      <c r="U13" s="97">
        <f t="shared" ref="U13" si="10">T13*1.17</f>
        <v>28.08</v>
      </c>
      <c r="V13" s="45" t="s">
        <v>46</v>
      </c>
      <c r="W13" s="41">
        <v>32</v>
      </c>
      <c r="X13" s="91">
        <f t="shared" si="3"/>
        <v>40.96</v>
      </c>
      <c r="Y13" s="80" t="s">
        <v>45</v>
      </c>
      <c r="Z13" s="41">
        <v>28</v>
      </c>
      <c r="AA13" s="93">
        <f t="shared" si="4"/>
        <v>35.840000000000003</v>
      </c>
      <c r="AB13" s="82" t="s">
        <v>66</v>
      </c>
      <c r="AC13" s="41">
        <v>25</v>
      </c>
      <c r="AD13" s="99">
        <f t="shared" si="5"/>
        <v>32</v>
      </c>
    </row>
    <row r="14" spans="1:30" s="3" customFormat="1" ht="21" customHeight="1" x14ac:dyDescent="0.2">
      <c r="A14" s="58" t="s">
        <v>5</v>
      </c>
      <c r="B14" s="43">
        <v>8</v>
      </c>
      <c r="C14" s="94">
        <f>B14*1.2</f>
        <v>9.6</v>
      </c>
      <c r="D14" s="57" t="s">
        <v>5</v>
      </c>
      <c r="E14" s="41">
        <v>13</v>
      </c>
      <c r="F14" s="91">
        <f>E14*1.2</f>
        <v>15.6</v>
      </c>
      <c r="G14" s="75" t="s">
        <v>46</v>
      </c>
      <c r="H14" s="42">
        <v>35</v>
      </c>
      <c r="I14" s="90">
        <f t="shared" si="0"/>
        <v>29.75</v>
      </c>
      <c r="J14" s="59" t="s">
        <v>22</v>
      </c>
      <c r="K14" s="42">
        <v>34</v>
      </c>
      <c r="L14" s="96">
        <f>K14*1.17</f>
        <v>39.78</v>
      </c>
      <c r="M14" s="66" t="s">
        <v>52</v>
      </c>
      <c r="N14" s="41">
        <v>20</v>
      </c>
      <c r="O14" s="91">
        <f>N14*1</f>
        <v>20</v>
      </c>
      <c r="P14" s="69" t="s">
        <v>5</v>
      </c>
      <c r="Q14" s="41">
        <v>8</v>
      </c>
      <c r="R14" s="91">
        <f>Q14*1.2</f>
        <v>9.6</v>
      </c>
      <c r="S14" s="69" t="s">
        <v>5</v>
      </c>
      <c r="T14" s="41">
        <v>7</v>
      </c>
      <c r="U14" s="97">
        <f>T14*1.2</f>
        <v>8.4</v>
      </c>
      <c r="V14" s="45" t="s">
        <v>48</v>
      </c>
      <c r="W14" s="41">
        <v>24</v>
      </c>
      <c r="X14" s="91">
        <f t="shared" si="3"/>
        <v>30.72</v>
      </c>
      <c r="Y14" s="80" t="s">
        <v>46</v>
      </c>
      <c r="Z14" s="41">
        <v>27</v>
      </c>
      <c r="AA14" s="93">
        <f t="shared" si="4"/>
        <v>34.56</v>
      </c>
      <c r="AB14" s="82" t="s">
        <v>77</v>
      </c>
      <c r="AC14" s="41">
        <v>25</v>
      </c>
      <c r="AD14" s="99">
        <f t="shared" si="5"/>
        <v>32</v>
      </c>
    </row>
    <row r="15" spans="1:30" s="3" customFormat="1" ht="21" customHeight="1" x14ac:dyDescent="0.2">
      <c r="A15" s="54"/>
      <c r="B15" s="41"/>
      <c r="C15" s="88"/>
      <c r="D15" s="19"/>
      <c r="E15" s="41"/>
      <c r="F15" s="91"/>
      <c r="G15" s="75" t="s">
        <v>48</v>
      </c>
      <c r="H15" s="42">
        <v>28</v>
      </c>
      <c r="I15" s="90">
        <f t="shared" ref="I15:I20" si="11">H15*1</f>
        <v>28</v>
      </c>
      <c r="J15" s="59" t="s">
        <v>20</v>
      </c>
      <c r="K15" s="42">
        <v>9</v>
      </c>
      <c r="L15" s="96">
        <f>K15*1.2</f>
        <v>10.799999999999999</v>
      </c>
      <c r="M15" s="66" t="s">
        <v>76</v>
      </c>
      <c r="N15" s="41">
        <v>28</v>
      </c>
      <c r="O15" s="91">
        <f t="shared" ref="O15:O17" si="12">N15*1.17</f>
        <v>32.76</v>
      </c>
      <c r="P15" s="41"/>
      <c r="Q15" s="41"/>
      <c r="R15" s="91"/>
      <c r="S15" s="18"/>
      <c r="T15" s="41"/>
      <c r="U15" s="97"/>
      <c r="V15" s="45" t="s">
        <v>49</v>
      </c>
      <c r="W15" s="41">
        <v>26</v>
      </c>
      <c r="X15" s="91">
        <f t="shared" si="3"/>
        <v>33.28</v>
      </c>
      <c r="Y15" s="80" t="s">
        <v>47</v>
      </c>
      <c r="Z15" s="41">
        <v>28</v>
      </c>
      <c r="AA15" s="93">
        <f t="shared" si="4"/>
        <v>35.840000000000003</v>
      </c>
      <c r="AB15" s="83" t="s">
        <v>15</v>
      </c>
      <c r="AC15" s="41">
        <v>18</v>
      </c>
      <c r="AD15" s="99">
        <f>AC15*1.28</f>
        <v>23.04</v>
      </c>
    </row>
    <row r="16" spans="1:30" s="3" customFormat="1" ht="21" customHeight="1" x14ac:dyDescent="0.2">
      <c r="A16" s="53"/>
      <c r="B16" s="50"/>
      <c r="C16" s="95"/>
      <c r="D16" s="18"/>
      <c r="E16" s="41"/>
      <c r="F16" s="91"/>
      <c r="G16" s="75" t="s">
        <v>49</v>
      </c>
      <c r="H16" s="42">
        <v>29</v>
      </c>
      <c r="I16" s="90">
        <f>H16*1</f>
        <v>29</v>
      </c>
      <c r="J16" s="61" t="s">
        <v>15</v>
      </c>
      <c r="K16" s="42">
        <v>8</v>
      </c>
      <c r="L16" s="96">
        <f>K16*1.2</f>
        <v>9.6</v>
      </c>
      <c r="M16" s="66" t="s">
        <v>55</v>
      </c>
      <c r="N16" s="41">
        <v>28</v>
      </c>
      <c r="O16" s="91">
        <f t="shared" si="12"/>
        <v>32.76</v>
      </c>
      <c r="P16" s="16"/>
      <c r="Q16" s="16"/>
      <c r="R16" s="89"/>
      <c r="S16" s="16"/>
      <c r="T16" s="16"/>
      <c r="U16" s="17"/>
      <c r="V16" s="45" t="s">
        <v>50</v>
      </c>
      <c r="W16" s="41">
        <v>25</v>
      </c>
      <c r="X16" s="91">
        <f t="shared" si="3"/>
        <v>32</v>
      </c>
      <c r="Y16" s="80" t="s">
        <v>48</v>
      </c>
      <c r="Z16" s="41">
        <v>29</v>
      </c>
      <c r="AA16" s="93">
        <f t="shared" si="4"/>
        <v>37.119999999999997</v>
      </c>
      <c r="AB16" s="83" t="s">
        <v>16</v>
      </c>
      <c r="AC16" s="41">
        <v>64</v>
      </c>
      <c r="AD16" s="99">
        <f>AC16*1</f>
        <v>64</v>
      </c>
    </row>
    <row r="17" spans="1:32" s="3" customFormat="1" ht="21" customHeight="1" x14ac:dyDescent="0.2">
      <c r="A17" s="18"/>
      <c r="B17" s="41"/>
      <c r="C17" s="91"/>
      <c r="D17" s="18"/>
      <c r="E17" s="41"/>
      <c r="F17" s="91"/>
      <c r="G17" s="75" t="s">
        <v>50</v>
      </c>
      <c r="H17" s="42">
        <v>29</v>
      </c>
      <c r="I17" s="90">
        <f t="shared" si="11"/>
        <v>29</v>
      </c>
      <c r="J17" s="74"/>
      <c r="K17" s="42"/>
      <c r="L17" s="96"/>
      <c r="M17" s="68" t="s">
        <v>22</v>
      </c>
      <c r="N17" s="41">
        <v>37</v>
      </c>
      <c r="O17" s="91">
        <f t="shared" si="12"/>
        <v>43.29</v>
      </c>
      <c r="P17" s="16"/>
      <c r="Q17" s="16"/>
      <c r="R17" s="16"/>
      <c r="S17" s="41"/>
      <c r="T17" s="16"/>
      <c r="U17" s="17"/>
      <c r="V17" s="68" t="s">
        <v>15</v>
      </c>
      <c r="W17" s="41">
        <v>19</v>
      </c>
      <c r="X17" s="91">
        <f t="shared" si="3"/>
        <v>24.32</v>
      </c>
      <c r="Y17" s="80" t="s">
        <v>49</v>
      </c>
      <c r="Z17" s="41">
        <v>29</v>
      </c>
      <c r="AA17" s="93">
        <f t="shared" si="4"/>
        <v>37.119999999999997</v>
      </c>
      <c r="AB17" s="41"/>
      <c r="AC17" s="41"/>
      <c r="AD17" s="99"/>
    </row>
    <row r="18" spans="1:32" s="3" customFormat="1" ht="21" customHeight="1" x14ac:dyDescent="0.2">
      <c r="A18" s="18"/>
      <c r="B18" s="41"/>
      <c r="C18" s="13"/>
      <c r="D18" s="18"/>
      <c r="E18" s="41"/>
      <c r="F18" s="13"/>
      <c r="G18" s="75" t="s">
        <v>73</v>
      </c>
      <c r="H18" s="42">
        <v>28</v>
      </c>
      <c r="I18" s="90">
        <f t="shared" si="11"/>
        <v>28</v>
      </c>
      <c r="J18" s="18"/>
      <c r="K18" s="42"/>
      <c r="L18" s="96"/>
      <c r="M18" s="67" t="s">
        <v>15</v>
      </c>
      <c r="N18" s="41">
        <v>10</v>
      </c>
      <c r="O18" s="91">
        <f>N18*1.2</f>
        <v>12</v>
      </c>
      <c r="P18" s="16"/>
      <c r="Q18" s="16"/>
      <c r="R18" s="16"/>
      <c r="S18" s="41"/>
      <c r="T18" s="18"/>
      <c r="U18" s="19"/>
      <c r="W18" s="41"/>
      <c r="X18" s="91"/>
      <c r="Y18" s="80" t="s">
        <v>50</v>
      </c>
      <c r="Z18" s="41">
        <v>28</v>
      </c>
      <c r="AA18" s="93">
        <f t="shared" si="4"/>
        <v>35.840000000000003</v>
      </c>
      <c r="AB18" s="41"/>
      <c r="AC18" s="41"/>
      <c r="AD18" s="88"/>
    </row>
    <row r="19" spans="1:32" s="3" customFormat="1" ht="21" customHeight="1" x14ac:dyDescent="0.2">
      <c r="A19" s="18"/>
      <c r="B19" s="41"/>
      <c r="C19" s="13"/>
      <c r="D19" s="18"/>
      <c r="E19" s="42"/>
      <c r="F19" s="14"/>
      <c r="G19" s="75" t="s">
        <v>51</v>
      </c>
      <c r="H19" s="42">
        <v>34</v>
      </c>
      <c r="I19" s="90">
        <f t="shared" si="11"/>
        <v>34</v>
      </c>
      <c r="J19" s="18"/>
      <c r="K19" s="41"/>
      <c r="L19" s="96"/>
      <c r="M19" s="22"/>
      <c r="N19" s="16"/>
      <c r="O19" s="89"/>
      <c r="P19" s="16"/>
      <c r="Q19" s="16"/>
      <c r="R19" s="16"/>
      <c r="S19" s="41"/>
      <c r="T19" s="18"/>
      <c r="U19" s="19"/>
      <c r="V19" s="41"/>
      <c r="W19" s="41"/>
      <c r="X19" s="88"/>
      <c r="Y19" s="80" t="s">
        <v>62</v>
      </c>
      <c r="Z19" s="41">
        <v>30</v>
      </c>
      <c r="AA19" s="93">
        <f t="shared" si="4"/>
        <v>38.4</v>
      </c>
      <c r="AB19" s="41"/>
      <c r="AC19" s="18"/>
      <c r="AD19" s="89"/>
    </row>
    <row r="20" spans="1:32" s="3" customFormat="1" ht="21" customHeight="1" x14ac:dyDescent="0.2">
      <c r="A20" s="18"/>
      <c r="B20" s="41"/>
      <c r="C20" s="13"/>
      <c r="D20" s="18"/>
      <c r="E20" s="42"/>
      <c r="F20" s="14"/>
      <c r="G20" s="75" t="s">
        <v>52</v>
      </c>
      <c r="H20" s="42">
        <v>36</v>
      </c>
      <c r="I20" s="90">
        <f t="shared" si="11"/>
        <v>36</v>
      </c>
      <c r="J20" s="41"/>
      <c r="K20" s="42"/>
      <c r="L20" s="96"/>
      <c r="N20" s="16"/>
      <c r="O20" s="89"/>
      <c r="P20" s="16"/>
      <c r="Q20" s="16"/>
      <c r="R20" s="16"/>
      <c r="S20" s="41"/>
      <c r="T20" s="18"/>
      <c r="U20" s="19"/>
      <c r="W20" s="50"/>
      <c r="X20" s="95"/>
      <c r="Y20" s="85" t="s">
        <v>15</v>
      </c>
      <c r="Z20" s="41">
        <v>19</v>
      </c>
      <c r="AA20" s="93">
        <f t="shared" si="4"/>
        <v>24.32</v>
      </c>
      <c r="AB20" s="41"/>
      <c r="AC20" s="18"/>
      <c r="AD20" s="16"/>
    </row>
    <row r="21" spans="1:32" s="3" customFormat="1" ht="21" customHeight="1" x14ac:dyDescent="0.2">
      <c r="A21" s="18"/>
      <c r="B21" s="41"/>
      <c r="C21" s="13"/>
      <c r="D21" s="18"/>
      <c r="E21" s="42"/>
      <c r="F21" s="14"/>
      <c r="G21" s="75" t="s">
        <v>53</v>
      </c>
      <c r="H21" s="42">
        <v>36</v>
      </c>
      <c r="I21" s="90">
        <f>H21*1.17</f>
        <v>42.12</v>
      </c>
      <c r="J21" s="41"/>
      <c r="K21" s="42"/>
      <c r="L21" s="87"/>
      <c r="M21" s="23"/>
      <c r="N21" s="16"/>
      <c r="O21" s="89"/>
      <c r="P21" s="16"/>
      <c r="Q21" s="41"/>
      <c r="R21" s="41"/>
      <c r="S21" s="41"/>
      <c r="T21" s="41"/>
      <c r="U21" s="11"/>
      <c r="V21" s="19"/>
      <c r="W21" s="41"/>
      <c r="X21" s="13"/>
      <c r="Y21" s="41"/>
      <c r="Z21" s="41"/>
      <c r="AA21" s="93"/>
      <c r="AB21" s="41"/>
      <c r="AC21" s="18"/>
      <c r="AD21" s="16"/>
    </row>
    <row r="22" spans="1:32" s="3" customFormat="1" ht="21" customHeight="1" x14ac:dyDescent="0.2">
      <c r="A22" s="18"/>
      <c r="B22" s="41"/>
      <c r="C22" s="13"/>
      <c r="D22" s="18"/>
      <c r="E22" s="42"/>
      <c r="F22" s="14"/>
      <c r="G22" s="76" t="s">
        <v>54</v>
      </c>
      <c r="H22" s="42">
        <v>35</v>
      </c>
      <c r="I22" s="90">
        <f>H22*1.17</f>
        <v>40.949999999999996</v>
      </c>
      <c r="J22" s="18"/>
      <c r="K22" s="41"/>
      <c r="L22" s="87"/>
      <c r="M22" s="23"/>
      <c r="N22" s="16"/>
      <c r="O22" s="16"/>
      <c r="P22" s="16"/>
      <c r="Q22" s="41"/>
      <c r="R22" s="41"/>
      <c r="S22" s="41"/>
      <c r="T22" s="41"/>
      <c r="U22" s="11"/>
      <c r="V22" s="19"/>
      <c r="W22" s="41"/>
      <c r="X22" s="13"/>
      <c r="Y22" s="41"/>
      <c r="Z22" s="41"/>
      <c r="AA22" s="93"/>
      <c r="AB22" s="41"/>
      <c r="AC22" s="18"/>
      <c r="AD22" s="16"/>
    </row>
    <row r="23" spans="1:32" s="3" customFormat="1" ht="21" customHeight="1" x14ac:dyDescent="0.2">
      <c r="A23" s="18"/>
      <c r="B23" s="41"/>
      <c r="C23" s="13"/>
      <c r="D23" s="18"/>
      <c r="E23" s="42"/>
      <c r="F23" s="14"/>
      <c r="G23" s="76" t="s">
        <v>55</v>
      </c>
      <c r="H23" s="42">
        <v>36</v>
      </c>
      <c r="I23" s="90">
        <f t="shared" ref="I23:I27" si="13">H23*1.17</f>
        <v>42.12</v>
      </c>
      <c r="J23" s="41"/>
      <c r="K23" s="41"/>
      <c r="L23" s="86"/>
      <c r="M23" s="20"/>
      <c r="N23" s="16"/>
      <c r="O23" s="16"/>
      <c r="P23" s="16"/>
      <c r="Q23" s="41"/>
      <c r="R23" s="41"/>
      <c r="S23" s="41"/>
      <c r="T23" s="41"/>
      <c r="U23" s="11"/>
      <c r="V23" s="19"/>
      <c r="W23" s="41"/>
      <c r="X23" s="13"/>
      <c r="Y23" s="41"/>
      <c r="Z23" s="41"/>
      <c r="AA23" s="15"/>
      <c r="AB23" s="41"/>
      <c r="AC23" s="18"/>
      <c r="AD23" s="16"/>
      <c r="AF23" s="47"/>
    </row>
    <row r="24" spans="1:32" s="3" customFormat="1" ht="21" customHeight="1" x14ac:dyDescent="0.2">
      <c r="A24" s="18"/>
      <c r="B24" s="41"/>
      <c r="C24" s="13"/>
      <c r="D24" s="18"/>
      <c r="E24" s="42"/>
      <c r="F24" s="14"/>
      <c r="G24" s="76" t="s">
        <v>56</v>
      </c>
      <c r="H24" s="42">
        <v>35</v>
      </c>
      <c r="I24" s="90">
        <f t="shared" si="13"/>
        <v>40.949999999999996</v>
      </c>
      <c r="J24" s="41"/>
      <c r="K24" s="41"/>
      <c r="L24" s="86"/>
      <c r="M24" s="20"/>
      <c r="N24" s="16"/>
      <c r="O24" s="16"/>
      <c r="P24" s="16"/>
      <c r="Q24" s="41"/>
      <c r="R24" s="41"/>
      <c r="S24" s="41"/>
      <c r="T24" s="41"/>
      <c r="U24" s="11"/>
      <c r="V24" s="19"/>
      <c r="W24" s="41"/>
      <c r="X24" s="13"/>
      <c r="Y24" s="41"/>
      <c r="Z24" s="41"/>
      <c r="AA24" s="15"/>
      <c r="AB24" s="41"/>
      <c r="AC24" s="18"/>
      <c r="AD24" s="16"/>
    </row>
    <row r="25" spans="1:32" s="3" customFormat="1" ht="21" customHeight="1" x14ac:dyDescent="0.2">
      <c r="A25" s="18"/>
      <c r="B25" s="41"/>
      <c r="C25" s="13"/>
      <c r="D25" s="18"/>
      <c r="E25" s="42"/>
      <c r="F25" s="14"/>
      <c r="G25" s="76" t="s">
        <v>57</v>
      </c>
      <c r="H25" s="42">
        <v>27</v>
      </c>
      <c r="I25" s="90">
        <f t="shared" si="13"/>
        <v>31.589999999999996</v>
      </c>
      <c r="J25" s="41"/>
      <c r="K25" s="41"/>
      <c r="L25" s="11"/>
      <c r="M25" s="20"/>
      <c r="N25" s="16"/>
      <c r="O25" s="16"/>
      <c r="P25" s="16"/>
      <c r="Q25" s="41"/>
      <c r="R25" s="41"/>
      <c r="S25" s="41"/>
      <c r="T25" s="41"/>
      <c r="U25" s="11"/>
      <c r="V25" s="19"/>
      <c r="W25" s="41"/>
      <c r="X25" s="13"/>
      <c r="Y25" s="41"/>
      <c r="Z25" s="41"/>
      <c r="AA25" s="15"/>
      <c r="AB25" s="41"/>
      <c r="AC25" s="18"/>
      <c r="AD25" s="16"/>
    </row>
    <row r="26" spans="1:32" s="3" customFormat="1" ht="21" customHeight="1" x14ac:dyDescent="0.2">
      <c r="A26" s="18"/>
      <c r="B26" s="41"/>
      <c r="C26" s="13"/>
      <c r="D26" s="18"/>
      <c r="E26" s="42"/>
      <c r="F26" s="14"/>
      <c r="G26" s="76" t="s">
        <v>58</v>
      </c>
      <c r="H26" s="42">
        <v>29</v>
      </c>
      <c r="I26" s="90">
        <f t="shared" si="13"/>
        <v>33.93</v>
      </c>
      <c r="J26" s="41"/>
      <c r="K26" s="41"/>
      <c r="L26" s="11"/>
      <c r="M26" s="20"/>
      <c r="N26" s="16"/>
      <c r="O26" s="16"/>
      <c r="P26" s="16"/>
      <c r="Q26" s="41"/>
      <c r="R26" s="41"/>
      <c r="S26" s="41"/>
      <c r="T26" s="41"/>
      <c r="U26" s="11"/>
      <c r="V26" s="11"/>
      <c r="W26" s="41"/>
      <c r="X26" s="41"/>
      <c r="Y26" s="41"/>
      <c r="Z26" s="41"/>
      <c r="AA26" s="15"/>
      <c r="AB26" s="41"/>
      <c r="AC26" s="18"/>
      <c r="AD26" s="16"/>
    </row>
    <row r="27" spans="1:32" s="3" customFormat="1" ht="21" customHeight="1" x14ac:dyDescent="0.2">
      <c r="A27" s="18"/>
      <c r="B27" s="41"/>
      <c r="C27" s="13"/>
      <c r="D27" s="18"/>
      <c r="E27" s="42"/>
      <c r="F27" s="14"/>
      <c r="G27" s="76" t="s">
        <v>59</v>
      </c>
      <c r="H27" s="42">
        <v>29</v>
      </c>
      <c r="I27" s="90">
        <f t="shared" si="13"/>
        <v>33.93</v>
      </c>
      <c r="J27" s="41"/>
      <c r="K27" s="41"/>
      <c r="L27" s="11"/>
      <c r="M27" s="21"/>
      <c r="N27" s="41"/>
      <c r="O27" s="11"/>
      <c r="P27" s="17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15"/>
      <c r="AB27" s="41"/>
      <c r="AC27" s="41"/>
      <c r="AD27" s="16"/>
    </row>
    <row r="28" spans="1:32" s="3" customFormat="1" ht="21" customHeight="1" x14ac:dyDescent="0.2">
      <c r="A28" s="18"/>
      <c r="B28" s="41"/>
      <c r="C28" s="13"/>
      <c r="D28" s="18"/>
      <c r="E28" s="42"/>
      <c r="F28" s="14"/>
      <c r="G28" s="79" t="s">
        <v>60</v>
      </c>
      <c r="H28" s="44">
        <v>29</v>
      </c>
      <c r="I28" s="90">
        <f>H28*1.17</f>
        <v>33.93</v>
      </c>
      <c r="J28" s="41"/>
      <c r="K28" s="41"/>
      <c r="L28" s="11"/>
      <c r="M28" s="22"/>
      <c r="N28" s="41"/>
      <c r="O28" s="11"/>
      <c r="P28" s="17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15"/>
      <c r="AB28" s="41"/>
      <c r="AC28" s="41"/>
      <c r="AD28" s="16"/>
    </row>
    <row r="29" spans="1:32" s="3" customFormat="1" ht="21" customHeight="1" x14ac:dyDescent="0.2">
      <c r="A29" s="41"/>
      <c r="B29" s="41"/>
      <c r="C29" s="13"/>
      <c r="D29" s="18"/>
      <c r="E29" s="44"/>
      <c r="F29" s="14"/>
      <c r="G29" s="77" t="s">
        <v>33</v>
      </c>
      <c r="H29" s="44">
        <v>10</v>
      </c>
      <c r="I29" s="90">
        <f>H29*1.17</f>
        <v>11.7</v>
      </c>
      <c r="J29" s="43"/>
      <c r="K29" s="43"/>
      <c r="L29" s="24"/>
      <c r="M29" s="23"/>
      <c r="N29" s="43"/>
      <c r="O29" s="24"/>
      <c r="P29" s="17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15"/>
      <c r="AB29" s="43"/>
      <c r="AC29" s="43"/>
      <c r="AD29" s="16"/>
    </row>
    <row r="30" spans="1:32" s="3" customFormat="1" ht="21" customHeight="1" x14ac:dyDescent="0.2">
      <c r="A30" s="43"/>
      <c r="B30" s="43"/>
      <c r="C30" s="43"/>
      <c r="D30" s="31"/>
      <c r="E30" s="44"/>
      <c r="F30" s="32"/>
      <c r="G30" s="78" t="s">
        <v>34</v>
      </c>
      <c r="H30" s="44">
        <v>11</v>
      </c>
      <c r="I30" s="90">
        <f t="shared" ref="I30" si="14">H30*1.17</f>
        <v>12.87</v>
      </c>
      <c r="J30" s="43"/>
      <c r="K30" s="43"/>
      <c r="L30" s="24"/>
      <c r="M30" s="23"/>
      <c r="N30" s="43"/>
      <c r="O30" s="24"/>
      <c r="P30" s="3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34"/>
      <c r="AB30" s="43"/>
      <c r="AC30" s="43"/>
      <c r="AD30" s="35"/>
    </row>
    <row r="31" spans="1:32" s="3" customFormat="1" ht="21" customHeight="1" x14ac:dyDescent="0.2">
      <c r="A31" s="43"/>
      <c r="B31" s="43"/>
      <c r="C31" s="43"/>
      <c r="D31" s="31"/>
      <c r="E31" s="44"/>
      <c r="F31" s="32"/>
      <c r="G31" s="73" t="s">
        <v>15</v>
      </c>
      <c r="H31" s="44">
        <v>11</v>
      </c>
      <c r="I31" s="90">
        <f>H31*1.2</f>
        <v>13.2</v>
      </c>
      <c r="J31" s="43"/>
      <c r="K31" s="43"/>
      <c r="L31" s="36"/>
      <c r="M31" s="24"/>
      <c r="N31" s="43"/>
      <c r="O31" s="24"/>
      <c r="P31" s="3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34"/>
      <c r="AB31" s="43"/>
      <c r="AC31" s="43"/>
      <c r="AD31" s="35"/>
    </row>
    <row r="32" spans="1:32" s="30" customFormat="1" ht="14.1" customHeight="1" x14ac:dyDescent="0.2">
      <c r="A32" s="39"/>
      <c r="B32" s="64">
        <f>SUM(B8:B27)</f>
        <v>126</v>
      </c>
      <c r="C32" s="60">
        <f>SUM(C8:C27)</f>
        <v>129.76000000000002</v>
      </c>
      <c r="D32" s="39"/>
      <c r="E32" s="60">
        <f>SUM(E8:E30)</f>
        <v>141</v>
      </c>
      <c r="F32" s="39">
        <f>SUM(F8:F30)</f>
        <v>144.07999999999998</v>
      </c>
      <c r="G32" s="39"/>
      <c r="H32" s="39">
        <f>SUM(H8:H31)</f>
        <v>693</v>
      </c>
      <c r="I32" s="39">
        <f>SUM(I8:I31)</f>
        <v>709.14</v>
      </c>
      <c r="J32" s="39"/>
      <c r="K32" s="39">
        <f>SUM(K8:K27)</f>
        <v>217</v>
      </c>
      <c r="L32" s="39">
        <f>SUM(L8:L27)</f>
        <v>225.14</v>
      </c>
      <c r="M32" s="39"/>
      <c r="N32" s="39">
        <f>SUM(N8:N30)</f>
        <v>291</v>
      </c>
      <c r="O32" s="39">
        <f>SUM(O8:O30)</f>
        <v>292.61</v>
      </c>
      <c r="P32" s="40"/>
      <c r="Q32" s="39">
        <f>SUM(Q8:Q30)</f>
        <v>134</v>
      </c>
      <c r="R32" s="39">
        <f>SUM(R8:R30)</f>
        <v>144.60999999999999</v>
      </c>
      <c r="S32" s="39"/>
      <c r="T32" s="39">
        <f>SUM(T8:T30)</f>
        <v>113</v>
      </c>
      <c r="U32" s="39">
        <f>SUM(U8:U30)</f>
        <v>119.44000000000001</v>
      </c>
      <c r="V32" s="39"/>
      <c r="W32" s="39">
        <f>SUM(W8:W27)</f>
        <v>275</v>
      </c>
      <c r="X32" s="40">
        <f>SUM(X8:X30)</f>
        <v>351.99999999999994</v>
      </c>
      <c r="Y32" s="39"/>
      <c r="Z32" s="40">
        <f>SUM(Z8:Z30)</f>
        <v>385</v>
      </c>
      <c r="AA32" s="39">
        <f>SUM(AA8:AA27)</f>
        <v>492.8</v>
      </c>
      <c r="AB32" s="39"/>
      <c r="AC32" s="39">
        <f>SUM(AC8:AC30)</f>
        <v>270</v>
      </c>
      <c r="AD32" s="39">
        <f>SUM(AD8:AD27)</f>
        <v>327.68</v>
      </c>
    </row>
    <row r="33" spans="1:30" s="8" customFormat="1" ht="22.5" customHeight="1" x14ac:dyDescent="0.2">
      <c r="A33" s="70" t="s">
        <v>11</v>
      </c>
      <c r="B33" s="115">
        <v>726</v>
      </c>
      <c r="C33" s="116"/>
      <c r="D33" s="7"/>
      <c r="E33" s="7"/>
      <c r="F33" s="7"/>
      <c r="G33" s="71" t="s">
        <v>12</v>
      </c>
      <c r="H33" s="117">
        <v>732</v>
      </c>
      <c r="I33" s="118"/>
      <c r="J33" s="37"/>
      <c r="K33" s="7"/>
      <c r="L33" s="38"/>
      <c r="M33" s="72" t="s">
        <v>13</v>
      </c>
      <c r="N33" s="119">
        <v>749</v>
      </c>
      <c r="O33" s="120"/>
      <c r="P33" s="7"/>
      <c r="Q33" s="7"/>
      <c r="R33" s="7"/>
      <c r="S33" s="7"/>
      <c r="T33" s="7"/>
      <c r="U33" s="7"/>
      <c r="V33" s="7"/>
      <c r="W33" s="7"/>
      <c r="X33" s="7"/>
      <c r="Y33" s="84" t="s">
        <v>14</v>
      </c>
      <c r="Z33" s="117">
        <v>731</v>
      </c>
      <c r="AA33" s="118"/>
      <c r="AB33" s="7"/>
      <c r="AC33" s="7"/>
      <c r="AD33" s="7"/>
    </row>
    <row r="34" spans="1:30" x14ac:dyDescent="0.25">
      <c r="C34" s="8"/>
    </row>
  </sheetData>
  <mergeCells count="27">
    <mergeCell ref="A1:L1"/>
    <mergeCell ref="B33:C33"/>
    <mergeCell ref="H33:I33"/>
    <mergeCell ref="N33:O33"/>
    <mergeCell ref="Z33:AA33"/>
    <mergeCell ref="A5:L5"/>
    <mergeCell ref="M5:AD5"/>
    <mergeCell ref="E6:H6"/>
    <mergeCell ref="M6:P6"/>
    <mergeCell ref="Q6:R6"/>
    <mergeCell ref="A7:B7"/>
    <mergeCell ref="D7:E7"/>
    <mergeCell ref="G7:H7"/>
    <mergeCell ref="J7:K7"/>
    <mergeCell ref="M7:N7"/>
    <mergeCell ref="P7:Q7"/>
    <mergeCell ref="S7:T7"/>
    <mergeCell ref="A2:D3"/>
    <mergeCell ref="E2:H3"/>
    <mergeCell ref="J2:AD3"/>
    <mergeCell ref="A4:D4"/>
    <mergeCell ref="H4:J4"/>
    <mergeCell ref="P4:Q4"/>
    <mergeCell ref="Z4:AD4"/>
    <mergeCell ref="V7:W7"/>
    <mergeCell ref="Y7:Z7"/>
    <mergeCell ref="AB7:AC7"/>
  </mergeCells>
  <phoneticPr fontId="1"/>
  <pageMargins left="0.21" right="0.2" top="0.28000000000000003" bottom="0.2" header="0.27" footer="0.2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釜割表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2025-07-09T02:54:14Z</cp:lastPrinted>
  <dcterms:modified xsi:type="dcterms:W3CDTF">2025-07-09T04:09:58Z</dcterms:modified>
</cp:coreProperties>
</file>